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5480" windowHeight="10170" activeTab="1"/>
  </bookViews>
  <sheets>
    <sheet name="анализ дохода" sheetId="4" r:id="rId1"/>
    <sheet name="исполнение" sheetId="1" r:id="rId2"/>
  </sheets>
  <calcPr calcId="124519"/>
</workbook>
</file>

<file path=xl/calcChain.xml><?xml version="1.0" encoding="utf-8"?>
<calcChain xmlns="http://schemas.openxmlformats.org/spreadsheetml/2006/main">
  <c r="G63" i="1"/>
  <c r="F63"/>
  <c r="E63"/>
  <c r="G62"/>
  <c r="G61"/>
  <c r="G59"/>
  <c r="F62"/>
  <c r="E62"/>
  <c r="G56"/>
  <c r="F56"/>
  <c r="E56"/>
  <c r="G55"/>
  <c r="G54"/>
  <c r="E42"/>
  <c r="E38"/>
  <c r="E53"/>
  <c r="G51"/>
  <c r="G50"/>
  <c r="F50"/>
  <c r="E50"/>
  <c r="F48"/>
  <c r="G48" s="1"/>
  <c r="E48"/>
  <c r="G49"/>
  <c r="G47"/>
  <c r="G46"/>
  <c r="F46"/>
  <c r="E46"/>
  <c r="G45"/>
  <c r="G44"/>
  <c r="F44"/>
  <c r="E44"/>
  <c r="F38"/>
  <c r="G34"/>
  <c r="F33"/>
  <c r="E33"/>
  <c r="F27"/>
  <c r="E27"/>
  <c r="G26"/>
  <c r="G21"/>
  <c r="F21"/>
  <c r="E21"/>
  <c r="G20"/>
  <c r="G19"/>
  <c r="G18"/>
  <c r="F18"/>
  <c r="E18"/>
  <c r="G17"/>
  <c r="F12"/>
  <c r="E12"/>
  <c r="E8"/>
  <c r="G11"/>
  <c r="D5" i="4"/>
  <c r="D4" s="1"/>
  <c r="C24"/>
  <c r="E24" s="1"/>
  <c r="E27"/>
  <c r="D24"/>
  <c r="E6"/>
  <c r="D11"/>
  <c r="C11"/>
  <c r="E11" s="1"/>
  <c r="D19"/>
  <c r="C19"/>
  <c r="E25"/>
  <c r="E22"/>
  <c r="G39" i="1"/>
  <c r="G37"/>
  <c r="G36"/>
  <c r="D17" i="4"/>
  <c r="E17" s="1"/>
  <c r="E14"/>
  <c r="E16" i="1"/>
  <c r="E26" i="4"/>
  <c r="G25" i="1"/>
  <c r="G27"/>
  <c r="E24"/>
  <c r="F8"/>
  <c r="F16"/>
  <c r="F24"/>
  <c r="F42"/>
  <c r="F53"/>
  <c r="F58"/>
  <c r="F60"/>
  <c r="E58"/>
  <c r="E60"/>
  <c r="G23"/>
  <c r="G22"/>
  <c r="C15" i="4"/>
  <c r="D9"/>
  <c r="D15"/>
  <c r="C5"/>
  <c r="C9"/>
  <c r="E9" s="1"/>
  <c r="C17"/>
  <c r="E23"/>
  <c r="G6" i="1"/>
  <c r="G7"/>
  <c r="G43"/>
  <c r="G57"/>
  <c r="G52"/>
  <c r="G31"/>
  <c r="E10" i="4"/>
  <c r="E13"/>
  <c r="E12"/>
  <c r="G35" i="1"/>
  <c r="G29"/>
  <c r="G30"/>
  <c r="G28"/>
  <c r="G14"/>
  <c r="G40"/>
  <c r="G41"/>
  <c r="G32"/>
  <c r="G9"/>
  <c r="G10"/>
  <c r="G13"/>
  <c r="G15"/>
  <c r="E21" i="4"/>
  <c r="E20"/>
  <c r="E18"/>
  <c r="E16"/>
  <c r="G38" i="1" l="1"/>
  <c r="G33"/>
  <c r="E5" i="4"/>
  <c r="C4"/>
  <c r="E15"/>
  <c r="G60" i="1"/>
  <c r="G42"/>
  <c r="G53"/>
  <c r="G8"/>
  <c r="G58"/>
  <c r="G24"/>
  <c r="G16"/>
  <c r="G12"/>
  <c r="E19" i="4"/>
  <c r="E4" l="1"/>
</calcChain>
</file>

<file path=xl/sharedStrings.xml><?xml version="1.0" encoding="utf-8"?>
<sst xmlns="http://schemas.openxmlformats.org/spreadsheetml/2006/main" count="133" uniqueCount="94">
  <si>
    <t>АНАЛИЗ</t>
  </si>
  <si>
    <t>Коды бюджетной классификации</t>
  </si>
  <si>
    <t>Статьи</t>
  </si>
  <si>
    <t>Утвержденные бюджетные назначения</t>
  </si>
  <si>
    <t>Исполнено</t>
  </si>
  <si>
    <t>% исполнения</t>
  </si>
  <si>
    <t>итого</t>
  </si>
  <si>
    <t>ИТОГО</t>
  </si>
  <si>
    <t>Наименование показателей</t>
  </si>
  <si>
    <t>ДОХОДЫ:</t>
  </si>
  <si>
    <t>111 05035 10 0000 120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</si>
  <si>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</si>
  <si>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отсут-ют военные комиссариаты</t>
  </si>
  <si>
    <t>Налог на имущество физических лиц, взимаемый по ставкам, применяемым к объектам налогообл-я, располож-м в границах поселений</t>
  </si>
  <si>
    <t>налоги на прибыль, доходы</t>
  </si>
  <si>
    <t>НАЛОГИ НА ИМУЩЕСТВО</t>
  </si>
  <si>
    <t>ДОХОДЫ ОТ ИСПОЛЬЗОВАНИЯ ИМУЩЕСТВА</t>
  </si>
  <si>
    <t>101 00000 00 0000 000</t>
  </si>
  <si>
    <t>ДОХОДЫ ОТ ОКАЗАНИЯ ПЛАТНЫХ УСЛУГ (РАБОТ)</t>
  </si>
  <si>
    <t>БЕЗВОЗМЕЗДНЫЕ ПОСТУПЛЕНИЯ</t>
  </si>
  <si>
    <t xml:space="preserve">Дотации бюджетам поселений на поддержку мер по обеспечению сбалансированности бюджетов </t>
  </si>
  <si>
    <t>НАЛОГИ НА СОВОКУПНЫЙ ДОХОД</t>
  </si>
  <si>
    <t>Единый сельскохозяйственный налог</t>
  </si>
  <si>
    <t>НДФЛ с доходов, источником кот явл-ся налоговый агент</t>
  </si>
  <si>
    <t>Доходы от сдачи в аренду имущества,находящего в опер упр-ии органов управления поселений о созданных ими учреждений</t>
  </si>
  <si>
    <t>Прочие доходы от оказания платных услуг (работ) получателями средств бюджетов поселений</t>
  </si>
  <si>
    <t>105 03010 01 1000 110</t>
  </si>
  <si>
    <t>106 01030 10 1000 110</t>
  </si>
  <si>
    <t>101 02010 01 1000 110</t>
  </si>
  <si>
    <t>101 02030 01 0000 110</t>
  </si>
  <si>
    <t>НДФЛ с доходов,полученных физ. лицами в соот. со ст. 228 НК РФ</t>
  </si>
  <si>
    <t>ИНЫЕ МЕЖБЮДЖЕТНЫЕ ТРАНФЕРТЫ</t>
  </si>
  <si>
    <t xml:space="preserve">Межбюджетные транферты, передаваемые из бюджетов муниципальных районов на осуществление части полномочий по решению вопросов местного значения в соотвествии с заключенными соглашенями </t>
  </si>
  <si>
    <t>106 06033 10 1000 110</t>
  </si>
  <si>
    <t>Земельный налог с организаций, обладающих земельным участком, расположенным в границах сельских поселений</t>
  </si>
  <si>
    <t>106 06043 10 1000 110</t>
  </si>
  <si>
    <t>Земельный налог с физических лиц, обладающих земельным участком, расположенным в границах сельских поселений</t>
  </si>
  <si>
    <t>113 03050 10 0000 130</t>
  </si>
  <si>
    <t>вид расхода</t>
  </si>
  <si>
    <t>Раздел, подраздел</t>
  </si>
  <si>
    <t>целевая статья</t>
  </si>
  <si>
    <t>0102</t>
  </si>
  <si>
    <t>0000020300</t>
  </si>
  <si>
    <t>121</t>
  </si>
  <si>
    <t>0103</t>
  </si>
  <si>
    <t>0000021100</t>
  </si>
  <si>
    <t>0104</t>
  </si>
  <si>
    <t>0000020400</t>
  </si>
  <si>
    <t>122</t>
  </si>
  <si>
    <t>0113</t>
  </si>
  <si>
    <t>0000092300</t>
  </si>
  <si>
    <t>111</t>
  </si>
  <si>
    <t>244</t>
  </si>
  <si>
    <t>242</t>
  </si>
  <si>
    <t>851</t>
  </si>
  <si>
    <t>852</t>
  </si>
  <si>
    <t>853</t>
  </si>
  <si>
    <t>0203</t>
  </si>
  <si>
    <t>0000051180</t>
  </si>
  <si>
    <t>0707</t>
  </si>
  <si>
    <t>0000043101</t>
  </si>
  <si>
    <t xml:space="preserve">0801 </t>
  </si>
  <si>
    <t>0000044091</t>
  </si>
  <si>
    <t>611</t>
  </si>
  <si>
    <t>1001</t>
  </si>
  <si>
    <t>0000049101</t>
  </si>
  <si>
    <t>312</t>
  </si>
  <si>
    <t>Главный бухгалтер</t>
  </si>
  <si>
    <t>С.Т. Манзаракшаева</t>
  </si>
  <si>
    <t xml:space="preserve">101 02020 01 2100 110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</si>
  <si>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</t>
  </si>
  <si>
    <t>202 02999 10 0000 151</t>
  </si>
  <si>
    <t>Прочие субсидии бюджетам поселений</t>
  </si>
  <si>
    <t>202 01001 10 0000 151</t>
  </si>
  <si>
    <t>202 01003 10 0000 151</t>
  </si>
  <si>
    <t>202 03015 10 0000 151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</si>
  <si>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</si>
  <si>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202 04012 10 0000 151</t>
  </si>
  <si>
    <t>202 04014 10 0000 151</t>
  </si>
  <si>
    <t xml:space="preserve">219 05000 10 0000 151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</si>
  <si>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</si>
  <si>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0000078050</t>
  </si>
  <si>
    <t>0000078090</t>
  </si>
  <si>
    <t>0401</t>
  </si>
  <si>
    <t>0000079508</t>
  </si>
  <si>
    <t>0409</t>
  </si>
  <si>
    <t>0000031502</t>
  </si>
  <si>
    <t>0502</t>
  </si>
  <si>
    <t>0000035110</t>
  </si>
  <si>
    <t>0503</t>
  </si>
  <si>
    <t>0000060005</t>
  </si>
  <si>
    <t>119</t>
  </si>
  <si>
    <t>исполнения бюджета по доходам на 01.01.2017 года</t>
  </si>
  <si>
    <t>исполнения бюджета по расходам на 01.01.2017 года СП "Алханай"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</si>
</sst>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0" xfId="0" applyFont="1"/>
    <xf numFmtId="0" fontId="8" fillId="0" borderId="0" xfId="0" applyFont="1"/>
    <xf numFmtId="49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Border="1"/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E28"/>
  <sheetViews>
    <sheetView view="pageBreakPreview" topLeftCell="A11" zoomScale="60" workbookViewId="0">
      <selection activeCell="B11" sqref="B11"/>
    </sheetView>
  </sheetViews>
  <sheetFormatPr defaultRowHeight="15"/>
  <cols>
    <col min="1" max="1" width="20.28515625" style="6" customWidth="1"/>
    <col min="2" max="2" width="39.28515625" style="7" customWidth="1"/>
    <col min="3" max="3" width="13.5703125" style="7" customWidth="1"/>
    <col min="4" max="4" width="11.28515625" style="7" customWidth="1"/>
    <col min="5" max="5" width="10.85546875" style="7" customWidth="1"/>
  </cols>
  <sheetData>
    <row r="1" spans="1:5" s="5" customFormat="1" ht="15.75">
      <c r="A1" s="16"/>
      <c r="B1" s="12" t="s">
        <v>0</v>
      </c>
      <c r="C1" s="17"/>
      <c r="D1" s="17"/>
      <c r="E1" s="17"/>
    </row>
    <row r="2" spans="1:5" s="5" customFormat="1" ht="16.5" customHeight="1">
      <c r="A2" s="16"/>
      <c r="B2" s="12" t="s">
        <v>92</v>
      </c>
      <c r="C2" s="17"/>
      <c r="D2" s="17"/>
      <c r="E2" s="17"/>
    </row>
    <row r="3" spans="1:5" ht="39" customHeight="1">
      <c r="A3" s="8" t="s">
        <v>1</v>
      </c>
      <c r="B3" s="13" t="s">
        <v>8</v>
      </c>
      <c r="C3" s="13" t="s">
        <v>3</v>
      </c>
      <c r="D3" s="13" t="s">
        <v>4</v>
      </c>
      <c r="E3" s="13" t="s">
        <v>5</v>
      </c>
    </row>
    <row r="4" spans="1:5" ht="15" customHeight="1">
      <c r="A4" s="9"/>
      <c r="B4" s="14" t="s">
        <v>9</v>
      </c>
      <c r="C4" s="43">
        <f>C5+C9+C11+C15+C17+C19+C24+C27</f>
        <v>5241399.6500000004</v>
      </c>
      <c r="D4" s="43">
        <f>D5+D9+D11+D15+D17+D19+D24+D27</f>
        <v>5213759.8100000005</v>
      </c>
      <c r="E4" s="44">
        <f>100*D4/C4</f>
        <v>99.472662993748244</v>
      </c>
    </row>
    <row r="5" spans="1:5" ht="15" customHeight="1">
      <c r="A5" s="30" t="s">
        <v>17</v>
      </c>
      <c r="B5" s="25" t="s">
        <v>14</v>
      </c>
      <c r="C5" s="45">
        <f>C6</f>
        <v>42000</v>
      </c>
      <c r="D5" s="45">
        <f>D6+D7+D8</f>
        <v>45892.340000000004</v>
      </c>
      <c r="E5" s="46">
        <f>100*D5/C5</f>
        <v>109.26747619047619</v>
      </c>
    </row>
    <row r="6" spans="1:5" ht="28.5" customHeight="1">
      <c r="A6" s="31" t="s">
        <v>28</v>
      </c>
      <c r="B6" s="15" t="s">
        <v>23</v>
      </c>
      <c r="C6" s="28">
        <v>42000</v>
      </c>
      <c r="D6" s="28">
        <v>42484.08</v>
      </c>
      <c r="E6" s="28">
        <f>100*D6/C6</f>
        <v>101.15257142857143</v>
      </c>
    </row>
    <row r="7" spans="1:5" ht="58.5" customHeight="1">
      <c r="A7" s="31" t="s">
        <v>69</v>
      </c>
      <c r="B7" s="37" t="s">
        <v>70</v>
      </c>
      <c r="C7" s="28"/>
      <c r="D7" s="28">
        <v>0.01</v>
      </c>
      <c r="E7" s="28"/>
    </row>
    <row r="8" spans="1:5" ht="26.25" customHeight="1">
      <c r="A8" s="31" t="s">
        <v>29</v>
      </c>
      <c r="B8" s="15" t="s">
        <v>30</v>
      </c>
      <c r="C8" s="28"/>
      <c r="D8" s="28">
        <v>3408.25</v>
      </c>
      <c r="E8" s="28"/>
    </row>
    <row r="9" spans="1:5" ht="30" customHeight="1">
      <c r="A9" s="30"/>
      <c r="B9" s="26" t="s">
        <v>21</v>
      </c>
      <c r="C9" s="29">
        <f>C10</f>
        <v>3000</v>
      </c>
      <c r="D9" s="29">
        <f>D10</f>
        <v>2284.85</v>
      </c>
      <c r="E9" s="45">
        <f t="shared" ref="E9:E18" si="0">100*D9/C9</f>
        <v>76.161666666666662</v>
      </c>
    </row>
    <row r="10" spans="1:5" ht="17.25" customHeight="1">
      <c r="A10" s="31" t="s">
        <v>26</v>
      </c>
      <c r="B10" s="15" t="s">
        <v>22</v>
      </c>
      <c r="C10" s="28">
        <v>3000</v>
      </c>
      <c r="D10" s="28">
        <v>2284.85</v>
      </c>
      <c r="E10" s="28">
        <f t="shared" si="0"/>
        <v>76.161666666666662</v>
      </c>
    </row>
    <row r="11" spans="1:5" ht="22.5" customHeight="1">
      <c r="A11" s="30"/>
      <c r="B11" s="25" t="s">
        <v>15</v>
      </c>
      <c r="C11" s="29">
        <f>SUM(C12:C14)</f>
        <v>159000</v>
      </c>
      <c r="D11" s="29">
        <f>SUM(D12:D14)</f>
        <v>138529.97</v>
      </c>
      <c r="E11" s="28">
        <f t="shared" si="0"/>
        <v>87.125767295597484</v>
      </c>
    </row>
    <row r="12" spans="1:5" ht="55.5" customHeight="1">
      <c r="A12" s="31" t="s">
        <v>27</v>
      </c>
      <c r="B12" s="15" t="s">
        <v>13</v>
      </c>
      <c r="C12" s="28">
        <v>40000</v>
      </c>
      <c r="D12" s="28">
        <v>9593.35</v>
      </c>
      <c r="E12" s="28">
        <f t="shared" si="0"/>
        <v>23.983374999999999</v>
      </c>
    </row>
    <row r="13" spans="1:5" ht="31.5" customHeight="1">
      <c r="A13" s="31" t="s">
        <v>33</v>
      </c>
      <c r="B13" s="15" t="s">
        <v>34</v>
      </c>
      <c r="C13" s="28">
        <v>2000</v>
      </c>
      <c r="D13" s="28">
        <v>2313.7800000000002</v>
      </c>
      <c r="E13" s="28">
        <f t="shared" si="0"/>
        <v>115.68900000000002</v>
      </c>
    </row>
    <row r="14" spans="1:5" ht="31.5" customHeight="1">
      <c r="A14" s="31" t="s">
        <v>35</v>
      </c>
      <c r="B14" s="15" t="s">
        <v>36</v>
      </c>
      <c r="C14" s="28">
        <v>117000</v>
      </c>
      <c r="D14" s="28">
        <v>126622.84</v>
      </c>
      <c r="E14" s="28">
        <f t="shared" ref="E14" si="1">100*D14/C14</f>
        <v>108.22464957264957</v>
      </c>
    </row>
    <row r="15" spans="1:5" ht="15.75" customHeight="1">
      <c r="A15" s="30"/>
      <c r="B15" s="24" t="s">
        <v>16</v>
      </c>
      <c r="C15" s="29">
        <f>C16</f>
        <v>60000</v>
      </c>
      <c r="D15" s="29">
        <f>D16</f>
        <v>48360</v>
      </c>
      <c r="E15" s="45">
        <f t="shared" si="0"/>
        <v>80.599999999999994</v>
      </c>
    </row>
    <row r="16" spans="1:5" ht="15" customHeight="1">
      <c r="A16" s="31" t="s">
        <v>10</v>
      </c>
      <c r="B16" s="27" t="s">
        <v>24</v>
      </c>
      <c r="C16" s="28">
        <v>60000</v>
      </c>
      <c r="D16" s="28">
        <v>48360</v>
      </c>
      <c r="E16" s="28">
        <f t="shared" si="0"/>
        <v>80.599999999999994</v>
      </c>
    </row>
    <row r="17" spans="1:5" ht="12" customHeight="1">
      <c r="A17" s="30"/>
      <c r="B17" s="24" t="s">
        <v>18</v>
      </c>
      <c r="C17" s="29">
        <f>C18</f>
        <v>70000</v>
      </c>
      <c r="D17" s="29">
        <f>D18</f>
        <v>71293</v>
      </c>
      <c r="E17" s="29">
        <f t="shared" si="0"/>
        <v>101.84714285714286</v>
      </c>
    </row>
    <row r="18" spans="1:5" ht="42" customHeight="1">
      <c r="A18" s="31" t="s">
        <v>37</v>
      </c>
      <c r="B18" s="15" t="s">
        <v>25</v>
      </c>
      <c r="C18" s="28">
        <v>70000</v>
      </c>
      <c r="D18" s="28">
        <v>71293</v>
      </c>
      <c r="E18" s="28">
        <f t="shared" si="0"/>
        <v>101.84714285714286</v>
      </c>
    </row>
    <row r="19" spans="1:5" ht="15" customHeight="1">
      <c r="A19" s="30"/>
      <c r="B19" s="25" t="s">
        <v>19</v>
      </c>
      <c r="C19" s="29">
        <f>SUM(C20:C23)</f>
        <v>4978400</v>
      </c>
      <c r="D19" s="29">
        <f>SUM(D20:D23)</f>
        <v>4978400</v>
      </c>
      <c r="E19" s="29">
        <f t="shared" ref="E19:E27" si="2">100*D19/C19</f>
        <v>100</v>
      </c>
    </row>
    <row r="20" spans="1:5" ht="28.5" customHeight="1">
      <c r="A20" s="31" t="s">
        <v>73</v>
      </c>
      <c r="B20" s="15" t="s">
        <v>11</v>
      </c>
      <c r="C20" s="28">
        <v>1860400</v>
      </c>
      <c r="D20" s="28">
        <v>1860400</v>
      </c>
      <c r="E20" s="28">
        <f t="shared" si="2"/>
        <v>100</v>
      </c>
    </row>
    <row r="21" spans="1:5" ht="42.75" customHeight="1">
      <c r="A21" s="31" t="s">
        <v>74</v>
      </c>
      <c r="B21" s="15" t="s">
        <v>20</v>
      </c>
      <c r="C21" s="28">
        <v>3021000</v>
      </c>
      <c r="D21" s="28">
        <v>3021000</v>
      </c>
      <c r="E21" s="28">
        <f t="shared" si="2"/>
        <v>100</v>
      </c>
    </row>
    <row r="22" spans="1:5" ht="19.5" customHeight="1">
      <c r="A22" s="31" t="s">
        <v>71</v>
      </c>
      <c r="B22" s="38" t="s">
        <v>72</v>
      </c>
      <c r="C22" s="28">
        <v>22700</v>
      </c>
      <c r="D22" s="28">
        <v>22700</v>
      </c>
      <c r="E22" s="28">
        <f t="shared" si="2"/>
        <v>100</v>
      </c>
    </row>
    <row r="23" spans="1:5" ht="54.75" customHeight="1">
      <c r="A23" s="31" t="s">
        <v>75</v>
      </c>
      <c r="B23" s="15" t="s">
        <v>12</v>
      </c>
      <c r="C23" s="28">
        <v>74300</v>
      </c>
      <c r="D23" s="28">
        <v>74300</v>
      </c>
      <c r="E23" s="28">
        <f t="shared" si="2"/>
        <v>100</v>
      </c>
    </row>
    <row r="24" spans="1:5" ht="25.5" customHeight="1">
      <c r="A24" s="32"/>
      <c r="B24" s="25" t="s">
        <v>31</v>
      </c>
      <c r="C24" s="29">
        <f>SUM(C25:C26)</f>
        <v>254399.65</v>
      </c>
      <c r="D24" s="29">
        <f>SUM(D25:D26)</f>
        <v>254399.65</v>
      </c>
      <c r="E24" s="28">
        <f>100*D24/C24</f>
        <v>100</v>
      </c>
    </row>
    <row r="25" spans="1:5" ht="69.75" customHeight="1">
      <c r="A25" s="39" t="s">
        <v>77</v>
      </c>
      <c r="B25" s="37" t="s">
        <v>76</v>
      </c>
      <c r="C25" s="40">
        <v>179399.65</v>
      </c>
      <c r="D25" s="40">
        <v>179399.65</v>
      </c>
      <c r="E25" s="28">
        <f t="shared" si="2"/>
        <v>100</v>
      </c>
    </row>
    <row r="26" spans="1:5" ht="66.75" customHeight="1">
      <c r="A26" s="33" t="s">
        <v>78</v>
      </c>
      <c r="B26" s="15" t="s">
        <v>32</v>
      </c>
      <c r="C26" s="28">
        <v>75000</v>
      </c>
      <c r="D26" s="28">
        <v>75000</v>
      </c>
      <c r="E26" s="28">
        <f t="shared" si="2"/>
        <v>100</v>
      </c>
    </row>
    <row r="27" spans="1:5" ht="54.75" customHeight="1">
      <c r="A27" s="2" t="s">
        <v>79</v>
      </c>
      <c r="B27" s="41" t="s">
        <v>80</v>
      </c>
      <c r="C27" s="42">
        <v>-325400</v>
      </c>
      <c r="D27" s="42">
        <v>-325400</v>
      </c>
      <c r="E27" s="42">
        <f t="shared" si="2"/>
        <v>100</v>
      </c>
    </row>
    <row r="28" spans="1:5" ht="37.5" customHeight="1"/>
  </sheetData>
  <phoneticPr fontId="5" type="noConversion"/>
  <pageMargins left="0.51" right="0.19685039370078741" top="0.19685039370078741" bottom="0.16" header="0.15748031496062992" footer="0.19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J68"/>
  <sheetViews>
    <sheetView tabSelected="1" view="pageBreakPreview" zoomScaleNormal="110" zoomScaleSheetLayoutView="100" workbookViewId="0">
      <selection activeCell="J8" sqref="J8"/>
    </sheetView>
  </sheetViews>
  <sheetFormatPr defaultRowHeight="15"/>
  <cols>
    <col min="1" max="1" width="10" customWidth="1"/>
    <col min="2" max="2" width="12" customWidth="1"/>
    <col min="3" max="3" width="6" customWidth="1"/>
    <col min="4" max="4" width="8.42578125" customWidth="1"/>
    <col min="5" max="5" width="17.140625" customWidth="1"/>
    <col min="6" max="6" width="14.85546875" customWidth="1"/>
    <col min="7" max="7" width="13" customWidth="1"/>
  </cols>
  <sheetData>
    <row r="3" spans="1:10" s="5" customFormat="1" ht="12.75">
      <c r="A3" s="53" t="s">
        <v>0</v>
      </c>
      <c r="B3" s="53"/>
      <c r="C3" s="53"/>
      <c r="D3" s="53"/>
      <c r="E3" s="53"/>
      <c r="F3" s="53"/>
      <c r="G3" s="53"/>
    </row>
    <row r="4" spans="1:10" s="5" customFormat="1" ht="12.75">
      <c r="A4" s="53" t="s">
        <v>93</v>
      </c>
      <c r="B4" s="53"/>
      <c r="C4" s="53"/>
      <c r="D4" s="53"/>
      <c r="E4" s="53"/>
      <c r="F4" s="53"/>
      <c r="G4" s="53"/>
    </row>
    <row r="5" spans="1:10" s="4" customFormat="1" ht="32.25">
      <c r="A5" s="3" t="s">
        <v>39</v>
      </c>
      <c r="B5" s="3" t="s">
        <v>40</v>
      </c>
      <c r="C5" s="3" t="s">
        <v>38</v>
      </c>
      <c r="D5" s="2" t="s">
        <v>2</v>
      </c>
      <c r="E5" s="10" t="s">
        <v>3</v>
      </c>
      <c r="F5" s="11" t="s">
        <v>4</v>
      </c>
      <c r="G5" s="3" t="s">
        <v>5</v>
      </c>
    </row>
    <row r="6" spans="1:10">
      <c r="A6" s="18" t="s">
        <v>41</v>
      </c>
      <c r="B6" s="18" t="s">
        <v>42</v>
      </c>
      <c r="C6" s="18" t="s">
        <v>43</v>
      </c>
      <c r="D6" s="19">
        <v>211</v>
      </c>
      <c r="E6" s="34">
        <v>405245.11</v>
      </c>
      <c r="F6" s="34">
        <v>405245.11</v>
      </c>
      <c r="G6" s="35">
        <f>F6*100/E6</f>
        <v>100</v>
      </c>
      <c r="J6" s="1"/>
    </row>
    <row r="7" spans="1:10">
      <c r="A7" s="21"/>
      <c r="B7" s="21"/>
      <c r="C7" s="21">
        <v>129</v>
      </c>
      <c r="D7" s="19">
        <v>213</v>
      </c>
      <c r="E7" s="34">
        <v>120300.93</v>
      </c>
      <c r="F7" s="34">
        <v>120300.93</v>
      </c>
      <c r="G7" s="35">
        <f>F7*100/E7</f>
        <v>100</v>
      </c>
    </row>
    <row r="8" spans="1:10">
      <c r="A8" s="49" t="s">
        <v>6</v>
      </c>
      <c r="B8" s="49"/>
      <c r="C8" s="49"/>
      <c r="D8" s="49"/>
      <c r="E8" s="51">
        <f>E6+E7</f>
        <v>525546.04</v>
      </c>
      <c r="F8" s="51">
        <f>F6+F7</f>
        <v>525546.04</v>
      </c>
      <c r="G8" s="51">
        <f t="shared" ref="G8:G15" si="0">F8*100/E8</f>
        <v>100</v>
      </c>
    </row>
    <row r="9" spans="1:10">
      <c r="A9" s="18" t="s">
        <v>44</v>
      </c>
      <c r="B9" s="18" t="s">
        <v>45</v>
      </c>
      <c r="C9" s="18" t="s">
        <v>43</v>
      </c>
      <c r="D9" s="19">
        <v>211</v>
      </c>
      <c r="E9" s="34">
        <v>40269.199999999997</v>
      </c>
      <c r="F9" s="34">
        <v>40269.199999999997</v>
      </c>
      <c r="G9" s="35">
        <f t="shared" si="0"/>
        <v>100</v>
      </c>
    </row>
    <row r="10" spans="1:10">
      <c r="A10" s="21"/>
      <c r="B10" s="21"/>
      <c r="C10" s="21">
        <v>129</v>
      </c>
      <c r="D10" s="19">
        <v>213</v>
      </c>
      <c r="E10" s="34">
        <v>11358.56</v>
      </c>
      <c r="F10" s="34">
        <v>11358.56</v>
      </c>
      <c r="G10" s="35">
        <f t="shared" si="0"/>
        <v>100</v>
      </c>
    </row>
    <row r="11" spans="1:10">
      <c r="A11" s="21"/>
      <c r="B11" s="21"/>
      <c r="C11" s="21">
        <v>853</v>
      </c>
      <c r="D11" s="19">
        <v>290</v>
      </c>
      <c r="E11" s="34">
        <v>2839.45</v>
      </c>
      <c r="F11" s="34">
        <v>2839.45</v>
      </c>
      <c r="G11" s="35">
        <f t="shared" si="0"/>
        <v>100</v>
      </c>
    </row>
    <row r="12" spans="1:10">
      <c r="A12" s="49" t="s">
        <v>6</v>
      </c>
      <c r="B12" s="49"/>
      <c r="C12" s="49"/>
      <c r="D12" s="49"/>
      <c r="E12" s="51">
        <f>E9+E10+E11</f>
        <v>54467.209999999992</v>
      </c>
      <c r="F12" s="51">
        <f>F9+F10+F11</f>
        <v>54467.209999999992</v>
      </c>
      <c r="G12" s="51">
        <f t="shared" si="0"/>
        <v>100</v>
      </c>
    </row>
    <row r="13" spans="1:10">
      <c r="A13" s="18" t="s">
        <v>46</v>
      </c>
      <c r="B13" s="18" t="s">
        <v>47</v>
      </c>
      <c r="C13" s="18" t="s">
        <v>43</v>
      </c>
      <c r="D13" s="19">
        <v>211</v>
      </c>
      <c r="E13" s="34">
        <v>468081.51</v>
      </c>
      <c r="F13" s="34">
        <v>468081.51</v>
      </c>
      <c r="G13" s="35">
        <f t="shared" si="0"/>
        <v>100</v>
      </c>
    </row>
    <row r="14" spans="1:10">
      <c r="A14" s="18"/>
      <c r="B14" s="18"/>
      <c r="C14" s="18" t="s">
        <v>48</v>
      </c>
      <c r="D14" s="19">
        <v>212</v>
      </c>
      <c r="E14" s="34">
        <v>16000</v>
      </c>
      <c r="F14" s="34">
        <v>16000</v>
      </c>
      <c r="G14" s="35">
        <f t="shared" si="0"/>
        <v>100</v>
      </c>
    </row>
    <row r="15" spans="1:10">
      <c r="A15" s="21"/>
      <c r="B15" s="21"/>
      <c r="C15" s="21">
        <v>129</v>
      </c>
      <c r="D15" s="19">
        <v>213</v>
      </c>
      <c r="E15" s="34">
        <v>163335.43</v>
      </c>
      <c r="F15" s="34">
        <v>163335.43</v>
      </c>
      <c r="G15" s="35">
        <f t="shared" si="0"/>
        <v>100</v>
      </c>
    </row>
    <row r="16" spans="1:10">
      <c r="A16" s="49" t="s">
        <v>6</v>
      </c>
      <c r="B16" s="49"/>
      <c r="C16" s="49"/>
      <c r="D16" s="49"/>
      <c r="E16" s="51">
        <f>E13+E15+E14</f>
        <v>647416.93999999994</v>
      </c>
      <c r="F16" s="51">
        <f>F13+F15+F14</f>
        <v>647416.93999999994</v>
      </c>
      <c r="G16" s="51">
        <f>F16*100/E16</f>
        <v>100</v>
      </c>
    </row>
    <row r="17" spans="1:7">
      <c r="A17" s="47" t="s">
        <v>49</v>
      </c>
      <c r="B17" s="47" t="s">
        <v>81</v>
      </c>
      <c r="C17" s="22">
        <v>244</v>
      </c>
      <c r="D17" s="20">
        <v>225</v>
      </c>
      <c r="E17" s="34">
        <v>400000</v>
      </c>
      <c r="F17" s="34">
        <v>400000</v>
      </c>
      <c r="G17" s="34">
        <f>F17*100/E17</f>
        <v>100</v>
      </c>
    </row>
    <row r="18" spans="1:7">
      <c r="A18" s="48" t="s">
        <v>6</v>
      </c>
      <c r="B18" s="48"/>
      <c r="C18" s="49"/>
      <c r="D18" s="50"/>
      <c r="E18" s="51">
        <f>E17</f>
        <v>400000</v>
      </c>
      <c r="F18" s="51">
        <f>F17</f>
        <v>400000</v>
      </c>
      <c r="G18" s="51">
        <f>F18*100/E18</f>
        <v>100</v>
      </c>
    </row>
    <row r="19" spans="1:7">
      <c r="A19" s="47" t="s">
        <v>49</v>
      </c>
      <c r="B19" s="47" t="s">
        <v>82</v>
      </c>
      <c r="C19" s="22">
        <v>111</v>
      </c>
      <c r="D19" s="20">
        <v>211</v>
      </c>
      <c r="E19" s="34">
        <v>6505</v>
      </c>
      <c r="F19" s="34">
        <v>6505</v>
      </c>
      <c r="G19" s="34">
        <f t="shared" ref="G19:G21" si="1">F19*100/E19</f>
        <v>100</v>
      </c>
    </row>
    <row r="20" spans="1:7">
      <c r="A20" s="47"/>
      <c r="B20" s="47"/>
      <c r="C20" s="22">
        <v>119</v>
      </c>
      <c r="D20" s="20">
        <v>213</v>
      </c>
      <c r="E20" s="34">
        <v>9914</v>
      </c>
      <c r="F20" s="34">
        <v>9914</v>
      </c>
      <c r="G20" s="34">
        <f t="shared" si="1"/>
        <v>100</v>
      </c>
    </row>
    <row r="21" spans="1:7">
      <c r="A21" s="48"/>
      <c r="B21" s="48"/>
      <c r="C21" s="49"/>
      <c r="D21" s="50"/>
      <c r="E21" s="51">
        <f>E19+E20</f>
        <v>16419</v>
      </c>
      <c r="F21" s="51">
        <f>F19+F20</f>
        <v>16419</v>
      </c>
      <c r="G21" s="52">
        <f t="shared" si="1"/>
        <v>100</v>
      </c>
    </row>
    <row r="22" spans="1:7">
      <c r="A22" s="18" t="s">
        <v>49</v>
      </c>
      <c r="B22" s="18" t="s">
        <v>50</v>
      </c>
      <c r="C22" s="18" t="s">
        <v>51</v>
      </c>
      <c r="D22" s="20">
        <v>211</v>
      </c>
      <c r="E22" s="34">
        <v>567277.03</v>
      </c>
      <c r="F22" s="34">
        <v>567277.03</v>
      </c>
      <c r="G22" s="34">
        <f t="shared" ref="G22:G27" si="2">100*F22/E22</f>
        <v>100</v>
      </c>
    </row>
    <row r="23" spans="1:7">
      <c r="A23" s="22"/>
      <c r="B23" s="22"/>
      <c r="C23" s="22">
        <v>119</v>
      </c>
      <c r="D23" s="20">
        <v>213</v>
      </c>
      <c r="E23" s="34">
        <v>152407.22</v>
      </c>
      <c r="F23" s="34">
        <v>152407.22</v>
      </c>
      <c r="G23" s="34">
        <f t="shared" si="2"/>
        <v>100</v>
      </c>
    </row>
    <row r="24" spans="1:7">
      <c r="A24" s="49" t="s">
        <v>6</v>
      </c>
      <c r="B24" s="49"/>
      <c r="C24" s="49"/>
      <c r="D24" s="50"/>
      <c r="E24" s="51">
        <f>E22+E23</f>
        <v>719684.25</v>
      </c>
      <c r="F24" s="51">
        <f>F22+F23</f>
        <v>719684.25</v>
      </c>
      <c r="G24" s="51">
        <f t="shared" si="2"/>
        <v>100</v>
      </c>
    </row>
    <row r="25" spans="1:7">
      <c r="A25" s="18" t="s">
        <v>49</v>
      </c>
      <c r="B25" s="18" t="s">
        <v>50</v>
      </c>
      <c r="C25" s="18" t="s">
        <v>53</v>
      </c>
      <c r="D25" s="20">
        <v>221</v>
      </c>
      <c r="E25" s="34">
        <v>29632.16</v>
      </c>
      <c r="F25" s="34">
        <v>29632.16</v>
      </c>
      <c r="G25" s="34">
        <f t="shared" si="2"/>
        <v>100</v>
      </c>
    </row>
    <row r="26" spans="1:7">
      <c r="A26" s="18"/>
      <c r="B26" s="18"/>
      <c r="C26" s="18"/>
      <c r="D26" s="20">
        <v>226</v>
      </c>
      <c r="E26" s="34">
        <v>20058</v>
      </c>
      <c r="F26" s="34">
        <v>20058</v>
      </c>
      <c r="G26" s="34">
        <f t="shared" si="2"/>
        <v>100</v>
      </c>
    </row>
    <row r="27" spans="1:7">
      <c r="A27" s="49" t="s">
        <v>6</v>
      </c>
      <c r="B27" s="49"/>
      <c r="C27" s="49"/>
      <c r="D27" s="50"/>
      <c r="E27" s="51">
        <f>E25+E26</f>
        <v>49690.16</v>
      </c>
      <c r="F27" s="51">
        <f>F25+F26</f>
        <v>49690.16</v>
      </c>
      <c r="G27" s="51">
        <f t="shared" si="2"/>
        <v>100</v>
      </c>
    </row>
    <row r="28" spans="1:7">
      <c r="A28" s="18" t="s">
        <v>49</v>
      </c>
      <c r="B28" s="18" t="s">
        <v>50</v>
      </c>
      <c r="C28" s="18" t="s">
        <v>52</v>
      </c>
      <c r="D28" s="19">
        <v>223</v>
      </c>
      <c r="E28" s="34">
        <v>731886.44</v>
      </c>
      <c r="F28" s="34">
        <v>722661.42</v>
      </c>
      <c r="G28" s="35">
        <f>F28*100/E28</f>
        <v>98.739555825081283</v>
      </c>
    </row>
    <row r="29" spans="1:7">
      <c r="A29" s="21"/>
      <c r="B29" s="21"/>
      <c r="C29" s="21"/>
      <c r="D29" s="19">
        <v>225</v>
      </c>
      <c r="E29" s="34">
        <v>1600</v>
      </c>
      <c r="F29" s="34">
        <v>1600</v>
      </c>
      <c r="G29" s="35">
        <f>F29*100/E29</f>
        <v>100</v>
      </c>
    </row>
    <row r="30" spans="1:7">
      <c r="A30" s="21"/>
      <c r="B30" s="21"/>
      <c r="C30" s="21"/>
      <c r="D30" s="19">
        <v>226</v>
      </c>
      <c r="E30" s="34">
        <v>362921.98</v>
      </c>
      <c r="F30" s="34">
        <v>362921.98</v>
      </c>
      <c r="G30" s="35">
        <f>F30*100/E30</f>
        <v>100</v>
      </c>
    </row>
    <row r="31" spans="1:7">
      <c r="A31" s="21"/>
      <c r="B31" s="21"/>
      <c r="C31" s="21"/>
      <c r="D31" s="19">
        <v>290</v>
      </c>
      <c r="E31" s="34">
        <v>13000</v>
      </c>
      <c r="F31" s="34">
        <v>13000</v>
      </c>
      <c r="G31" s="35">
        <f>F31*100/E31</f>
        <v>100</v>
      </c>
    </row>
    <row r="32" spans="1:7">
      <c r="A32" s="21"/>
      <c r="B32" s="21"/>
      <c r="C32" s="21"/>
      <c r="D32" s="19">
        <v>340</v>
      </c>
      <c r="E32" s="34">
        <v>188285</v>
      </c>
      <c r="F32" s="34">
        <v>188285</v>
      </c>
      <c r="G32" s="35">
        <f>F32*100/E32</f>
        <v>100</v>
      </c>
    </row>
    <row r="33" spans="1:7">
      <c r="A33" s="49" t="s">
        <v>6</v>
      </c>
      <c r="B33" s="49"/>
      <c r="C33" s="49"/>
      <c r="D33" s="50"/>
      <c r="E33" s="51">
        <f>E28+E29+E30+E31+E32</f>
        <v>1297693.42</v>
      </c>
      <c r="F33" s="51">
        <f>F28+F29+F30+F31+F32</f>
        <v>1288468.3999999999</v>
      </c>
      <c r="G33" s="51">
        <f>100*F33/E33</f>
        <v>99.289121771149922</v>
      </c>
    </row>
    <row r="34" spans="1:7">
      <c r="A34" s="18" t="s">
        <v>49</v>
      </c>
      <c r="B34" s="18" t="s">
        <v>50</v>
      </c>
      <c r="C34" s="22">
        <v>831</v>
      </c>
      <c r="D34" s="20">
        <v>290</v>
      </c>
      <c r="E34" s="34">
        <v>3428</v>
      </c>
      <c r="F34" s="34">
        <v>3428</v>
      </c>
      <c r="G34" s="35">
        <f t="shared" ref="G34:G50" si="3">F34*100/E34</f>
        <v>100</v>
      </c>
    </row>
    <row r="35" spans="1:7">
      <c r="A35" s="18"/>
      <c r="B35" s="18"/>
      <c r="C35" s="18" t="s">
        <v>54</v>
      </c>
      <c r="D35" s="19">
        <v>290</v>
      </c>
      <c r="E35" s="34">
        <v>12036</v>
      </c>
      <c r="F35" s="34">
        <v>12036</v>
      </c>
      <c r="G35" s="35">
        <f t="shared" si="3"/>
        <v>100</v>
      </c>
    </row>
    <row r="36" spans="1:7">
      <c r="A36" s="18"/>
      <c r="B36" s="18"/>
      <c r="C36" s="18" t="s">
        <v>55</v>
      </c>
      <c r="D36" s="19">
        <v>290</v>
      </c>
      <c r="E36" s="34">
        <v>16532</v>
      </c>
      <c r="F36" s="34">
        <v>16532</v>
      </c>
      <c r="G36" s="35">
        <f t="shared" si="3"/>
        <v>100</v>
      </c>
    </row>
    <row r="37" spans="1:7">
      <c r="A37" s="18"/>
      <c r="B37" s="18"/>
      <c r="C37" s="18" t="s">
        <v>56</v>
      </c>
      <c r="D37" s="19">
        <v>290</v>
      </c>
      <c r="E37" s="34">
        <v>9593.73</v>
      </c>
      <c r="F37" s="34">
        <v>9593.73</v>
      </c>
      <c r="G37" s="35">
        <f t="shared" si="3"/>
        <v>100</v>
      </c>
    </row>
    <row r="38" spans="1:7">
      <c r="A38" s="49" t="s">
        <v>6</v>
      </c>
      <c r="B38" s="49"/>
      <c r="C38" s="49"/>
      <c r="D38" s="49"/>
      <c r="E38" s="51">
        <f>SUM(E34:E37)</f>
        <v>41589.729999999996</v>
      </c>
      <c r="F38" s="51">
        <f>SUM(F34:F37)</f>
        <v>41589.729999999996</v>
      </c>
      <c r="G38" s="51">
        <f>100*F38/E38</f>
        <v>100</v>
      </c>
    </row>
    <row r="39" spans="1:7">
      <c r="A39" s="18" t="s">
        <v>57</v>
      </c>
      <c r="B39" s="18" t="s">
        <v>58</v>
      </c>
      <c r="C39" s="18" t="s">
        <v>43</v>
      </c>
      <c r="D39" s="19">
        <v>211</v>
      </c>
      <c r="E39" s="34">
        <v>55138.559999999998</v>
      </c>
      <c r="F39" s="34">
        <v>55138.559999999998</v>
      </c>
      <c r="G39" s="35">
        <f>F39*100/E39</f>
        <v>100</v>
      </c>
    </row>
    <row r="40" spans="1:7">
      <c r="A40" s="21"/>
      <c r="B40" s="21"/>
      <c r="C40" s="21">
        <v>129</v>
      </c>
      <c r="D40" s="19">
        <v>213</v>
      </c>
      <c r="E40" s="34">
        <v>14361.44</v>
      </c>
      <c r="F40" s="34">
        <v>14361.44</v>
      </c>
      <c r="G40" s="35">
        <f t="shared" si="3"/>
        <v>100</v>
      </c>
    </row>
    <row r="41" spans="1:7">
      <c r="A41" s="21"/>
      <c r="B41" s="21"/>
      <c r="C41" s="21">
        <v>244</v>
      </c>
      <c r="D41" s="19">
        <v>340</v>
      </c>
      <c r="E41" s="34">
        <v>4800</v>
      </c>
      <c r="F41" s="34">
        <v>4800</v>
      </c>
      <c r="G41" s="35">
        <f t="shared" si="3"/>
        <v>100</v>
      </c>
    </row>
    <row r="42" spans="1:7">
      <c r="A42" s="49" t="s">
        <v>6</v>
      </c>
      <c r="B42" s="49"/>
      <c r="C42" s="49"/>
      <c r="D42" s="49"/>
      <c r="E42" s="51">
        <f>E39+E40+E41</f>
        <v>74300</v>
      </c>
      <c r="F42" s="51">
        <f>F39+F40+F41</f>
        <v>74300</v>
      </c>
      <c r="G42" s="51">
        <f>100*F42/E42</f>
        <v>100</v>
      </c>
    </row>
    <row r="43" spans="1:7">
      <c r="A43" s="47" t="s">
        <v>83</v>
      </c>
      <c r="B43" s="47" t="s">
        <v>84</v>
      </c>
      <c r="C43" s="47" t="s">
        <v>52</v>
      </c>
      <c r="D43" s="20">
        <v>226</v>
      </c>
      <c r="E43" s="34">
        <v>10410.65</v>
      </c>
      <c r="F43" s="34">
        <v>10410.65</v>
      </c>
      <c r="G43" s="34">
        <f t="shared" si="3"/>
        <v>100</v>
      </c>
    </row>
    <row r="44" spans="1:7">
      <c r="A44" s="48" t="s">
        <v>6</v>
      </c>
      <c r="B44" s="48"/>
      <c r="C44" s="48"/>
      <c r="D44" s="50"/>
      <c r="E44" s="51">
        <f>E43</f>
        <v>10410.65</v>
      </c>
      <c r="F44" s="51">
        <f>F43</f>
        <v>10410.65</v>
      </c>
      <c r="G44" s="51">
        <f t="shared" si="3"/>
        <v>100</v>
      </c>
    </row>
    <row r="45" spans="1:7">
      <c r="A45" s="47" t="s">
        <v>85</v>
      </c>
      <c r="B45" s="47" t="s">
        <v>86</v>
      </c>
      <c r="C45" s="47" t="s">
        <v>52</v>
      </c>
      <c r="D45" s="20">
        <v>226</v>
      </c>
      <c r="E45" s="34">
        <v>168989</v>
      </c>
      <c r="F45" s="34">
        <v>168989</v>
      </c>
      <c r="G45" s="34">
        <f t="shared" si="3"/>
        <v>100</v>
      </c>
    </row>
    <row r="46" spans="1:7">
      <c r="A46" s="48" t="s">
        <v>6</v>
      </c>
      <c r="B46" s="48"/>
      <c r="C46" s="48"/>
      <c r="D46" s="50"/>
      <c r="E46" s="51">
        <f>E45</f>
        <v>168989</v>
      </c>
      <c r="F46" s="51">
        <f>F45</f>
        <v>168989</v>
      </c>
      <c r="G46" s="51">
        <f t="shared" si="3"/>
        <v>100</v>
      </c>
    </row>
    <row r="47" spans="1:7">
      <c r="A47" s="47" t="s">
        <v>87</v>
      </c>
      <c r="B47" s="47" t="s">
        <v>88</v>
      </c>
      <c r="C47" s="47" t="s">
        <v>52</v>
      </c>
      <c r="D47" s="20">
        <v>226</v>
      </c>
      <c r="E47" s="34">
        <v>85700</v>
      </c>
      <c r="F47" s="34">
        <v>85700</v>
      </c>
      <c r="G47" s="34">
        <f t="shared" si="3"/>
        <v>100</v>
      </c>
    </row>
    <row r="48" spans="1:7">
      <c r="A48" s="48" t="s">
        <v>6</v>
      </c>
      <c r="B48" s="48"/>
      <c r="C48" s="48"/>
      <c r="D48" s="50"/>
      <c r="E48" s="51">
        <f>E47</f>
        <v>85700</v>
      </c>
      <c r="F48" s="51">
        <f>F47</f>
        <v>85700</v>
      </c>
      <c r="G48" s="51">
        <f t="shared" si="3"/>
        <v>100</v>
      </c>
    </row>
    <row r="49" spans="1:7">
      <c r="A49" s="47" t="s">
        <v>89</v>
      </c>
      <c r="B49" s="47" t="s">
        <v>90</v>
      </c>
      <c r="C49" s="47" t="s">
        <v>52</v>
      </c>
      <c r="D49" s="20">
        <v>340</v>
      </c>
      <c r="E49" s="34">
        <v>8432.5400000000009</v>
      </c>
      <c r="F49" s="34">
        <v>8432.5400000000009</v>
      </c>
      <c r="G49" s="34">
        <f t="shared" si="3"/>
        <v>100</v>
      </c>
    </row>
    <row r="50" spans="1:7">
      <c r="A50" s="48" t="s">
        <v>6</v>
      </c>
      <c r="B50" s="48"/>
      <c r="C50" s="48"/>
      <c r="D50" s="50"/>
      <c r="E50" s="51">
        <f>E49</f>
        <v>8432.5400000000009</v>
      </c>
      <c r="F50" s="51">
        <f>F49</f>
        <v>8432.5400000000009</v>
      </c>
      <c r="G50" s="51">
        <f t="shared" si="3"/>
        <v>100</v>
      </c>
    </row>
    <row r="51" spans="1:7">
      <c r="A51" s="18" t="s">
        <v>59</v>
      </c>
      <c r="B51" s="18" t="s">
        <v>60</v>
      </c>
      <c r="C51" s="18" t="s">
        <v>51</v>
      </c>
      <c r="D51" s="19">
        <v>211</v>
      </c>
      <c r="E51" s="34">
        <v>81353.41</v>
      </c>
      <c r="F51" s="34">
        <v>81353.41</v>
      </c>
      <c r="G51" s="35">
        <f>F51*100/E51</f>
        <v>100</v>
      </c>
    </row>
    <row r="52" spans="1:7">
      <c r="A52" s="21"/>
      <c r="B52" s="21"/>
      <c r="C52" s="21">
        <v>119</v>
      </c>
      <c r="D52" s="19">
        <v>213</v>
      </c>
      <c r="E52" s="34">
        <v>18025.2</v>
      </c>
      <c r="F52" s="34">
        <v>18025.2</v>
      </c>
      <c r="G52" s="35">
        <f>F52*100/E52</f>
        <v>100</v>
      </c>
    </row>
    <row r="53" spans="1:7">
      <c r="A53" s="48" t="s">
        <v>6</v>
      </c>
      <c r="B53" s="48"/>
      <c r="C53" s="48"/>
      <c r="D53" s="49"/>
      <c r="E53" s="51">
        <f>E51+E52</f>
        <v>99378.61</v>
      </c>
      <c r="F53" s="51">
        <f>F51+F52</f>
        <v>99378.61</v>
      </c>
      <c r="G53" s="51">
        <f t="shared" ref="G53:G62" si="4">F53*100/E53</f>
        <v>100</v>
      </c>
    </row>
    <row r="54" spans="1:7">
      <c r="A54" s="47" t="s">
        <v>59</v>
      </c>
      <c r="B54" s="47" t="s">
        <v>82</v>
      </c>
      <c r="C54" s="47" t="s">
        <v>51</v>
      </c>
      <c r="D54" s="22">
        <v>211</v>
      </c>
      <c r="E54" s="34">
        <v>1082</v>
      </c>
      <c r="F54" s="34">
        <v>1082</v>
      </c>
      <c r="G54" s="35">
        <f t="shared" si="4"/>
        <v>100</v>
      </c>
    </row>
    <row r="55" spans="1:7">
      <c r="A55" s="47"/>
      <c r="B55" s="47"/>
      <c r="C55" s="47" t="s">
        <v>91</v>
      </c>
      <c r="D55" s="22">
        <v>213</v>
      </c>
      <c r="E55" s="34">
        <v>5199</v>
      </c>
      <c r="F55" s="34">
        <v>5199</v>
      </c>
      <c r="G55" s="35">
        <f t="shared" si="4"/>
        <v>100</v>
      </c>
    </row>
    <row r="56" spans="1:7">
      <c r="A56" s="48" t="s">
        <v>6</v>
      </c>
      <c r="B56" s="48"/>
      <c r="C56" s="48"/>
      <c r="D56" s="49"/>
      <c r="E56" s="51">
        <f>E54+E55</f>
        <v>6281</v>
      </c>
      <c r="F56" s="51">
        <f>F54+F55</f>
        <v>6281</v>
      </c>
      <c r="G56" s="52">
        <f t="shared" si="4"/>
        <v>100</v>
      </c>
    </row>
    <row r="57" spans="1:7">
      <c r="A57" s="18" t="s">
        <v>61</v>
      </c>
      <c r="B57" s="18" t="s">
        <v>62</v>
      </c>
      <c r="C57" s="18" t="s">
        <v>63</v>
      </c>
      <c r="D57" s="19">
        <v>241</v>
      </c>
      <c r="E57" s="34">
        <v>1703894</v>
      </c>
      <c r="F57" s="34">
        <v>1677667.26</v>
      </c>
      <c r="G57" s="35">
        <f t="shared" si="4"/>
        <v>98.46077631589759</v>
      </c>
    </row>
    <row r="58" spans="1:7">
      <c r="A58" s="48" t="s">
        <v>6</v>
      </c>
      <c r="B58" s="48"/>
      <c r="C58" s="48"/>
      <c r="D58" s="50"/>
      <c r="E58" s="51">
        <f>E57</f>
        <v>1703894</v>
      </c>
      <c r="F58" s="51">
        <f>F57</f>
        <v>1677667.26</v>
      </c>
      <c r="G58" s="51">
        <f t="shared" si="4"/>
        <v>98.46077631589759</v>
      </c>
    </row>
    <row r="59" spans="1:7">
      <c r="A59" s="18" t="s">
        <v>64</v>
      </c>
      <c r="B59" s="18" t="s">
        <v>65</v>
      </c>
      <c r="C59" s="18" t="s">
        <v>66</v>
      </c>
      <c r="D59" s="19">
        <v>263</v>
      </c>
      <c r="E59" s="34">
        <v>160614.68</v>
      </c>
      <c r="F59" s="34">
        <v>160614.68</v>
      </c>
      <c r="G59" s="35">
        <f>F59*100/E59</f>
        <v>100</v>
      </c>
    </row>
    <row r="60" spans="1:7">
      <c r="A60" s="49" t="s">
        <v>6</v>
      </c>
      <c r="B60" s="49"/>
      <c r="C60" s="49"/>
      <c r="D60" s="49"/>
      <c r="E60" s="51">
        <f>E59</f>
        <v>160614.68</v>
      </c>
      <c r="F60" s="51">
        <f>F59</f>
        <v>160614.68</v>
      </c>
      <c r="G60" s="51">
        <f t="shared" si="4"/>
        <v>100</v>
      </c>
    </row>
    <row r="61" spans="1:7">
      <c r="A61" s="22">
        <v>1403</v>
      </c>
      <c r="B61" s="22">
        <v>52106</v>
      </c>
      <c r="C61" s="22">
        <v>540</v>
      </c>
      <c r="D61" s="22">
        <v>251</v>
      </c>
      <c r="E61" s="34">
        <v>2000</v>
      </c>
      <c r="F61" s="34">
        <v>2000</v>
      </c>
      <c r="G61" s="35">
        <f>F61*100/E61</f>
        <v>100</v>
      </c>
    </row>
    <row r="62" spans="1:7">
      <c r="A62" s="49"/>
      <c r="B62" s="49"/>
      <c r="C62" s="49"/>
      <c r="D62" s="49"/>
      <c r="E62" s="51">
        <f>E61</f>
        <v>2000</v>
      </c>
      <c r="F62" s="51">
        <f>F61</f>
        <v>2000</v>
      </c>
      <c r="G62" s="51">
        <f t="shared" si="4"/>
        <v>100</v>
      </c>
    </row>
    <row r="63" spans="1:7">
      <c r="A63" s="23" t="s">
        <v>7</v>
      </c>
      <c r="B63" s="23"/>
      <c r="C63" s="23"/>
      <c r="D63" s="23"/>
      <c r="E63" s="36">
        <f>E8+E12+E16+E18+E21+E24+E27+E33+E38+E42+E44+E46+E48+E50+E53+E56+E58+E60+E62</f>
        <v>6072507.2299999995</v>
      </c>
      <c r="F63" s="36">
        <f>F8+F12+F16+F18+F21+F24+F27+F33+F38+F42+F44+F46+F48+F50+F53+F56+F58+F60+F62</f>
        <v>6037055.4699999988</v>
      </c>
      <c r="G63" s="35">
        <f>F63*100/E63</f>
        <v>99.416192378909685</v>
      </c>
    </row>
    <row r="66" spans="1:5">
      <c r="A66" t="s">
        <v>67</v>
      </c>
      <c r="E66" t="s">
        <v>68</v>
      </c>
    </row>
    <row r="68" spans="1:5">
      <c r="A68" s="1"/>
      <c r="B68" s="1"/>
      <c r="C68" s="1"/>
      <c r="D68" s="1"/>
    </row>
  </sheetData>
  <mergeCells count="2">
    <mergeCell ref="A3:G3"/>
    <mergeCell ref="A4:G4"/>
  </mergeCells>
  <phoneticPr fontId="5" type="noConversion"/>
  <pageMargins left="0.7" right="0.7" top="0.28000000000000003" bottom="0.5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дохода</vt:lpstr>
      <vt:lpstr>исполнение</vt:lpstr>
    </vt:vector>
  </TitlesOfParts>
  <Company>Детский сад "Малыш"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Саяна</dc:creator>
  <cp:lastModifiedBy>admin</cp:lastModifiedBy>
  <cp:lastPrinted>2017-04-11T06:49:30Z</cp:lastPrinted>
  <dcterms:created xsi:type="dcterms:W3CDTF">2011-11-20T12:46:13Z</dcterms:created>
  <dcterms:modified xsi:type="dcterms:W3CDTF">2017-04-11T06:49:39Z</dcterms:modified>
</cp:coreProperties>
</file>